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6" windowHeight="7536"/>
  </bookViews>
  <sheets>
    <sheet name="Протокол 29.06.17" sheetId="4" r:id="rId1"/>
    <sheet name="Протокол 03.07.17" sheetId="6" r:id="rId2"/>
  </sheets>
  <definedNames>
    <definedName name="_xlnm.Print_Area" localSheetId="1">'Протокол 03.07.17'!$A$1:$O$15</definedName>
    <definedName name="_xlnm.Print_Area" localSheetId="0">'Протокол 29.06.17'!$A$1:$O$24</definedName>
  </definedNames>
  <calcPr calcId="144525"/>
</workbook>
</file>

<file path=xl/calcChain.xml><?xml version="1.0" encoding="utf-8"?>
<calcChain xmlns="http://schemas.openxmlformats.org/spreadsheetml/2006/main">
  <c r="O13" i="6" l="1"/>
  <c r="O12" i="6"/>
  <c r="O11" i="6"/>
  <c r="O10" i="6"/>
  <c r="O9" i="6"/>
  <c r="O8" i="6"/>
  <c r="O7" i="6"/>
  <c r="O6" i="6"/>
  <c r="O5" i="6"/>
  <c r="H13" i="6"/>
  <c r="H12" i="6"/>
  <c r="H11" i="6"/>
  <c r="H10" i="6"/>
  <c r="H9" i="6"/>
  <c r="H8" i="6"/>
  <c r="H7" i="6"/>
  <c r="H6" i="6"/>
  <c r="H5" i="6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5" i="4"/>
  <c r="O6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7" i="4"/>
  <c r="H6" i="4"/>
  <c r="H5" i="4"/>
  <c r="H8" i="4"/>
  <c r="S15" i="6"/>
  <c r="S8" i="6"/>
  <c r="N13" i="6"/>
  <c r="N12" i="6"/>
  <c r="N11" i="6"/>
  <c r="N10" i="6"/>
  <c r="N9" i="6"/>
  <c r="N8" i="6"/>
  <c r="M8" i="6" s="1"/>
  <c r="N7" i="6"/>
  <c r="K13" i="6"/>
  <c r="K12" i="6"/>
  <c r="K11" i="6"/>
  <c r="K10" i="6"/>
  <c r="K9" i="6"/>
  <c r="K8" i="6"/>
  <c r="K7" i="6"/>
  <c r="K6" i="6"/>
  <c r="K5" i="6"/>
  <c r="N5" i="6" s="1"/>
  <c r="D13" i="6"/>
  <c r="D12" i="6"/>
  <c r="D11" i="6"/>
  <c r="D10" i="6"/>
  <c r="G10" i="6" s="1"/>
  <c r="D9" i="6"/>
  <c r="D8" i="6"/>
  <c r="D7" i="6"/>
  <c r="D6" i="6"/>
  <c r="P13" i="6"/>
  <c r="I13" i="6"/>
  <c r="P12" i="6"/>
  <c r="I12" i="6"/>
  <c r="S11" i="6"/>
  <c r="P11" i="6"/>
  <c r="I11" i="6"/>
  <c r="G11" i="6"/>
  <c r="S10" i="6"/>
  <c r="P10" i="6"/>
  <c r="I10" i="6"/>
  <c r="P9" i="6"/>
  <c r="I9" i="6"/>
  <c r="P8" i="6"/>
  <c r="I8" i="6"/>
  <c r="P7" i="6"/>
  <c r="I7" i="6"/>
  <c r="S6" i="6"/>
  <c r="P6" i="6"/>
  <c r="N6" i="6"/>
  <c r="I6" i="6"/>
  <c r="G6" i="6"/>
  <c r="A6" i="6"/>
  <c r="A7" i="6" s="1"/>
  <c r="A8" i="6" s="1"/>
  <c r="A9" i="6" s="1"/>
  <c r="A10" i="6" s="1"/>
  <c r="A11" i="6" s="1"/>
  <c r="A12" i="6" s="1"/>
  <c r="A13" i="6" s="1"/>
  <c r="S5" i="6"/>
  <c r="P5" i="6"/>
  <c r="I5" i="6"/>
  <c r="D5" i="6"/>
  <c r="G5" i="6" s="1"/>
  <c r="S24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C8" i="4"/>
  <c r="C9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7" i="4"/>
  <c r="C6" i="4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6" i="4"/>
  <c r="P22" i="4"/>
  <c r="I22" i="4"/>
  <c r="P21" i="4"/>
  <c r="I21" i="4"/>
  <c r="P20" i="4"/>
  <c r="I20" i="4"/>
  <c r="P19" i="4"/>
  <c r="I19" i="4"/>
  <c r="P18" i="4"/>
  <c r="I18" i="4"/>
  <c r="F5" i="6" l="1"/>
  <c r="F10" i="6"/>
  <c r="M7" i="6"/>
  <c r="M10" i="6"/>
  <c r="F6" i="6"/>
  <c r="M11" i="6"/>
  <c r="M6" i="6"/>
  <c r="F11" i="6"/>
  <c r="S7" i="6"/>
  <c r="G7" i="6"/>
  <c r="M5" i="6"/>
  <c r="S5" i="4"/>
  <c r="G8" i="6" l="1"/>
  <c r="S12" i="6"/>
  <c r="G12" i="6"/>
  <c r="F7" i="6"/>
  <c r="I17" i="4"/>
  <c r="I15" i="4"/>
  <c r="P15" i="4"/>
  <c r="I16" i="4"/>
  <c r="P16" i="4"/>
  <c r="P17" i="4"/>
  <c r="I10" i="4"/>
  <c r="P10" i="4"/>
  <c r="I11" i="4"/>
  <c r="P11" i="4"/>
  <c r="I12" i="4"/>
  <c r="P12" i="4"/>
  <c r="I13" i="4"/>
  <c r="P13" i="4"/>
  <c r="I14" i="4"/>
  <c r="P14" i="4"/>
  <c r="I5" i="4"/>
  <c r="N5" i="4"/>
  <c r="P9" i="4"/>
  <c r="P8" i="4"/>
  <c r="P7" i="4"/>
  <c r="P6" i="4"/>
  <c r="P5" i="4"/>
  <c r="G5" i="4"/>
  <c r="F5" i="4" s="1"/>
  <c r="I6" i="4"/>
  <c r="I7" i="4"/>
  <c r="I9" i="4"/>
  <c r="I8" i="4"/>
  <c r="F12" i="6" l="1"/>
  <c r="G13" i="6"/>
  <c r="S13" i="6"/>
  <c r="M12" i="6"/>
  <c r="S9" i="6"/>
  <c r="G9" i="6"/>
  <c r="F8" i="6"/>
  <c r="G7" i="4"/>
  <c r="F7" i="4" s="1"/>
  <c r="G6" i="4"/>
  <c r="M5" i="4"/>
  <c r="N7" i="4"/>
  <c r="N6" i="4"/>
  <c r="F9" i="6" l="1"/>
  <c r="M13" i="6"/>
  <c r="M9" i="6"/>
  <c r="F13" i="6"/>
  <c r="F6" i="4"/>
  <c r="N9" i="4"/>
  <c r="M6" i="4"/>
  <c r="M7" i="4"/>
  <c r="F8" i="4" l="1"/>
  <c r="N10" i="4"/>
  <c r="F9" i="4" l="1"/>
  <c r="N11" i="4"/>
  <c r="M9" i="4"/>
  <c r="F10" i="4" l="1"/>
  <c r="M10" i="4"/>
  <c r="N12" i="4"/>
  <c r="F11" i="4" l="1"/>
  <c r="M11" i="4"/>
  <c r="N13" i="4"/>
  <c r="F12" i="4" l="1"/>
  <c r="M12" i="4"/>
  <c r="N14" i="4"/>
  <c r="F13" i="4" l="1"/>
  <c r="M13" i="4"/>
  <c r="N15" i="4"/>
  <c r="F14" i="4" l="1"/>
  <c r="M14" i="4"/>
  <c r="N16" i="4"/>
  <c r="F15" i="4" l="1"/>
  <c r="M15" i="4"/>
  <c r="N17" i="4"/>
  <c r="F16" i="4" l="1"/>
  <c r="N18" i="4"/>
  <c r="M16" i="4"/>
  <c r="F17" i="4" l="1"/>
  <c r="N19" i="4"/>
  <c r="M17" i="4"/>
  <c r="F18" i="4" l="1"/>
  <c r="M18" i="4"/>
  <c r="N20" i="4"/>
  <c r="F19" i="4" l="1"/>
  <c r="M19" i="4"/>
  <c r="N21" i="4"/>
  <c r="F20" i="4" l="1"/>
  <c r="N22" i="4"/>
  <c r="M20" i="4"/>
  <c r="F22" i="4" l="1"/>
  <c r="F21" i="4"/>
  <c r="M21" i="4"/>
  <c r="M22" i="4"/>
  <c r="S6" i="4"/>
  <c r="S7" i="4"/>
  <c r="S9" i="4" l="1"/>
  <c r="S10" i="4" l="1"/>
  <c r="S11" i="4" l="1"/>
  <c r="S12" i="4" l="1"/>
  <c r="S13" i="4" l="1"/>
  <c r="S14" i="4" l="1"/>
  <c r="S15" i="4" l="1"/>
  <c r="S16" i="4" l="1"/>
  <c r="S17" i="4" l="1"/>
  <c r="S18" i="4" l="1"/>
  <c r="S19" i="4" l="1"/>
  <c r="S20" i="4" l="1"/>
  <c r="S21" i="4" l="1"/>
  <c r="S22" i="4"/>
</calcChain>
</file>

<file path=xl/sharedStrings.xml><?xml version="1.0" encoding="utf-8"?>
<sst xmlns="http://schemas.openxmlformats.org/spreadsheetml/2006/main" count="89" uniqueCount="55">
  <si>
    <t>Протокол контроля  времени завершения игры на 9 и 18 лунках</t>
  </si>
  <si>
    <t>Старт Ти 1</t>
  </si>
  <si>
    <t>№</t>
  </si>
  <si>
    <t>Игроки</t>
  </si>
  <si>
    <t>1 л-ка   старт</t>
  </si>
  <si>
    <t>9 л-ка график</t>
  </si>
  <si>
    <t>9 факт</t>
  </si>
  <si>
    <r>
      <t>Отств.(</t>
    </r>
    <r>
      <rPr>
        <b/>
        <sz val="10"/>
        <rFont val="Arial Cyr"/>
        <charset val="204"/>
      </rPr>
      <t>+)</t>
    </r>
    <r>
      <rPr>
        <sz val="10"/>
        <rFont val="Arial Cyr"/>
        <charset val="204"/>
      </rPr>
      <t xml:space="preserve"> Оперж.(</t>
    </r>
    <r>
      <rPr>
        <b/>
        <sz val="10"/>
        <rFont val="Arial Cyr"/>
        <charset val="204"/>
      </rPr>
      <t>-)</t>
    </r>
  </si>
  <si>
    <t>18 л-ка график</t>
  </si>
  <si>
    <t>18 факт</t>
  </si>
  <si>
    <t>Теорит. штраф</t>
  </si>
  <si>
    <t>Цифра отмечается красным в случае "выхода из графика" по данному параметру</t>
  </si>
  <si>
    <t>Отств.(+) Оперж.(-)</t>
  </si>
  <si>
    <t>Отставание от впереди идущей  группы в минутах</t>
  </si>
  <si>
    <t>Скрытая обл.
(служебная)</t>
  </si>
  <si>
    <t>Отставание от впереди идущей  группы в минутах - указывается только если группа вышла из графика</t>
  </si>
  <si>
    <r>
      <t xml:space="preserve">Штраф налагается если время завершения лунки превышает время по графику и отставание от впереди идущей группы равно или превышает </t>
    </r>
    <r>
      <rPr>
        <b/>
        <sz val="10"/>
        <color rgb="FFFF0000"/>
        <rFont val="Arial Cyr"/>
        <charset val="204"/>
      </rPr>
      <t>15</t>
    </r>
    <r>
      <rPr>
        <sz val="10"/>
        <rFont val="Arial Cyr"/>
        <charset val="204"/>
      </rPr>
      <t xml:space="preserve"> минут.</t>
    </r>
  </si>
  <si>
    <t>ПР</t>
  </si>
  <si>
    <t>ТАЙМИНГ НА РАУНД      -</t>
  </si>
  <si>
    <t>Длит. Раунда</t>
  </si>
  <si>
    <t>средняя длина раунда</t>
  </si>
  <si>
    <t>самый быстрый раунд</t>
  </si>
  <si>
    <t>самый долгий раунд</t>
  </si>
  <si>
    <r>
      <rPr>
        <b/>
        <sz val="14"/>
        <rFont val="Arial Cyr"/>
        <charset val="204"/>
      </rPr>
      <t xml:space="preserve">Москоу Кантри Клаб </t>
    </r>
    <r>
      <rPr>
        <sz val="14"/>
        <rFont val="Arial Cyr"/>
        <charset val="204"/>
      </rPr>
      <t>29 июня 2017</t>
    </r>
  </si>
  <si>
    <t>Миа Помыткин Oztemel</t>
  </si>
  <si>
    <t>Фетисов Татаринцев Минаев</t>
  </si>
  <si>
    <t>Ельчанинов Баитов Сидоров</t>
  </si>
  <si>
    <t>Мовсесян  Агеенко</t>
  </si>
  <si>
    <t>Бородин  Чижиков  Ивкин</t>
  </si>
  <si>
    <t>Тваури  Зверев  Моржевилов</t>
  </si>
  <si>
    <t>Петров  Мустафин  Дорогой</t>
  </si>
  <si>
    <t>Сорокин  Малаев  Шелухин</t>
  </si>
  <si>
    <t>Кожевников  Закарян  Комбс</t>
  </si>
  <si>
    <t>Сафронов  Филаткин  Корниенко</t>
  </si>
  <si>
    <t>Князев  Одегов  Аблеков</t>
  </si>
  <si>
    <t>Ермаков  Сокол  Бочаров</t>
  </si>
  <si>
    <t>Мостовой  Крылов  Милехин</t>
  </si>
  <si>
    <t>Стриганов  Муравьев  Яковлев</t>
  </si>
  <si>
    <t>Дашевский  Солодовников  Макаров</t>
  </si>
  <si>
    <t>Крючков  Чернов  Кудинов</t>
  </si>
  <si>
    <t>Гаранов  Трухачев  Салманов</t>
  </si>
  <si>
    <t>-</t>
  </si>
  <si>
    <t>ШТРАФ*</t>
  </si>
  <si>
    <t>* группа не сделала запись в протоколе</t>
  </si>
  <si>
    <r>
      <rPr>
        <b/>
        <sz val="14"/>
        <rFont val="Arial Cyr"/>
        <charset val="204"/>
      </rPr>
      <t xml:space="preserve">Москоу Кантри Клаб </t>
    </r>
    <r>
      <rPr>
        <sz val="14"/>
        <rFont val="Arial Cyr"/>
        <charset val="204"/>
      </rPr>
      <t>3 июля 2017</t>
    </r>
  </si>
  <si>
    <t>Моржевилов  Зверев  Баитов</t>
  </si>
  <si>
    <t>Муравьев  Солодовников  Крылов</t>
  </si>
  <si>
    <t>Крючков  Милёхин  Дорогой</t>
  </si>
  <si>
    <t>Ельчанинов  Бочаров  Ивкин</t>
  </si>
  <si>
    <t>Филаткин  Закарян  Сорокин</t>
  </si>
  <si>
    <t>Дашевский  Малаев  Бородин</t>
  </si>
  <si>
    <t>Князев  Фетисов  Миа</t>
  </si>
  <si>
    <t>Ермаков  Сокол  Помыткин</t>
  </si>
  <si>
    <t>Татаринцев  Петров  Сидоров</t>
  </si>
  <si>
    <t>Ряхов  Жиляев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</si>
</sst>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$-F400]h:mm:ss\ AM/PM"/>
  </numFmts>
  <fonts count="16" x14ac:knownFonts="1">
    <font>
      <sz val="10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sz val="10"/>
      <name val="Arial Cyr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sz val="12"/>
      <color rgb="FFFF0000"/>
      <name val="Arial Cyr"/>
      <charset val="204"/>
    </font>
    <font>
      <sz val="10"/>
      <color rgb="FFFF0000"/>
      <name val="Arial Cyr"/>
      <charset val="204"/>
    </font>
    <font>
      <sz val="8"/>
      <color theme="6" tint="-0.249977111117893"/>
      <name val="Arial Cyr"/>
      <charset val="204"/>
    </font>
    <font>
      <sz val="7"/>
      <name val="Arial Cyr"/>
      <charset val="204"/>
    </font>
    <font>
      <b/>
      <sz val="10"/>
      <color rgb="FFFF0000"/>
      <name val="Arial Cyr"/>
      <charset val="204"/>
    </font>
    <font>
      <sz val="12"/>
      <name val="Arial Cyr"/>
      <charset val="204"/>
    </font>
    <font>
      <sz val="10"/>
      <color theme="1" tint="4.9989318521683403E-2"/>
      <name val="Arial Cyr"/>
      <charset val="204"/>
    </font>
    <font>
      <sz val="10"/>
      <color rgb="FFC00000"/>
      <name val="Arial Cyr"/>
      <charset val="204"/>
    </font>
    <font>
      <b/>
      <sz val="18"/>
      <name val="Arial Cyr"/>
      <charset val="204"/>
    </font>
    <font>
      <b/>
      <sz val="11"/>
      <color rgb="FFFF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164" fontId="4" fillId="3" borderId="8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3" fillId="4" borderId="1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1" xfId="0" applyFont="1" applyBorder="1" applyAlignment="1">
      <alignment vertical="center"/>
    </xf>
    <xf numFmtId="0" fontId="12" fillId="4" borderId="8" xfId="0" applyNumberFormat="1" applyFont="1" applyFill="1" applyBorder="1" applyAlignment="1">
      <alignment horizontal="center" vertical="center"/>
    </xf>
    <xf numFmtId="0" fontId="12" fillId="4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13" fillId="6" borderId="8" xfId="0" applyNumberFormat="1" applyFont="1" applyFill="1" applyBorder="1" applyAlignment="1">
      <alignment horizontal="center" vertical="center"/>
    </xf>
    <xf numFmtId="0" fontId="13" fillId="6" borderId="1" xfId="0" applyNumberFormat="1" applyFont="1" applyFill="1" applyBorder="1" applyAlignment="1">
      <alignment horizontal="center" vertical="center"/>
    </xf>
    <xf numFmtId="165" fontId="13" fillId="6" borderId="8" xfId="0" applyNumberFormat="1" applyFont="1" applyFill="1" applyBorder="1" applyAlignment="1">
      <alignment horizontal="center" vertical="center"/>
    </xf>
    <xf numFmtId="165" fontId="13" fillId="6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20" fontId="3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/>
    </xf>
    <xf numFmtId="164" fontId="14" fillId="2" borderId="6" xfId="0" applyNumberFormat="1" applyFont="1" applyFill="1" applyBorder="1" applyAlignment="1">
      <alignment horizontal="center"/>
    </xf>
    <xf numFmtId="0" fontId="7" fillId="4" borderId="1" xfId="0" applyNumberFormat="1" applyFont="1" applyFill="1" applyBorder="1" applyAlignment="1">
      <alignment horizontal="center" vertical="center"/>
    </xf>
    <xf numFmtId="0" fontId="10" fillId="4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1" fillId="0" borderId="11" xfId="0" applyFont="1" applyFill="1" applyBorder="1" applyAlignment="1">
      <alignment horizontal="left" wrapText="1"/>
    </xf>
    <xf numFmtId="0" fontId="0" fillId="4" borderId="1" xfId="0" applyNumberFormat="1" applyFont="1" applyFill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1"/>
  <sheetViews>
    <sheetView tabSelected="1" zoomScale="75" zoomScaleNormal="75" workbookViewId="0">
      <selection activeCell="B3" sqref="B3"/>
    </sheetView>
  </sheetViews>
  <sheetFormatPr defaultRowHeight="13.2" x14ac:dyDescent="0.25"/>
  <cols>
    <col min="1" max="1" width="4.5546875" style="20" customWidth="1"/>
    <col min="2" max="2" width="43.6640625" customWidth="1"/>
    <col min="3" max="6" width="9.6640625" customWidth="1"/>
    <col min="7" max="7" width="15.109375" hidden="1" customWidth="1"/>
    <col min="8" max="8" width="10.6640625" customWidth="1"/>
    <col min="9" max="9" width="12.44140625" hidden="1" customWidth="1"/>
    <col min="10" max="10" width="14.33203125" customWidth="1"/>
    <col min="11" max="13" width="9.6640625" customWidth="1"/>
    <col min="14" max="14" width="15.44140625" hidden="1" customWidth="1"/>
    <col min="15" max="15" width="10.6640625" customWidth="1"/>
    <col min="16" max="16" width="14.33203125" hidden="1" customWidth="1"/>
    <col min="17" max="17" width="13.109375" customWidth="1"/>
  </cols>
  <sheetData>
    <row r="1" spans="1:21" ht="17.399999999999999" x14ac:dyDescent="0.3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21" ht="17.399999999999999" x14ac:dyDescent="0.3">
      <c r="A2" s="41" t="s">
        <v>23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21" ht="31.2" customHeight="1" thickBot="1" x14ac:dyDescent="0.3">
      <c r="B3" s="1" t="s">
        <v>1</v>
      </c>
      <c r="O3" s="32" t="s">
        <v>18</v>
      </c>
      <c r="Q3" s="20"/>
      <c r="R3" s="33">
        <v>0.18124999999999999</v>
      </c>
    </row>
    <row r="4" spans="1:21" s="22" customFormat="1" ht="57" customHeight="1" thickBot="1" x14ac:dyDescent="0.3">
      <c r="A4" s="2" t="s">
        <v>2</v>
      </c>
      <c r="B4" s="3" t="s">
        <v>3</v>
      </c>
      <c r="C4" s="4" t="s">
        <v>4</v>
      </c>
      <c r="D4" s="5" t="s">
        <v>5</v>
      </c>
      <c r="E4" s="6" t="s">
        <v>6</v>
      </c>
      <c r="F4" s="16" t="s">
        <v>12</v>
      </c>
      <c r="G4" s="18" t="s">
        <v>14</v>
      </c>
      <c r="H4" s="19" t="s">
        <v>13</v>
      </c>
      <c r="I4" s="18" t="s">
        <v>14</v>
      </c>
      <c r="J4" s="12" t="s">
        <v>10</v>
      </c>
      <c r="K4" s="5" t="s">
        <v>8</v>
      </c>
      <c r="L4" s="6" t="s">
        <v>9</v>
      </c>
      <c r="M4" s="7" t="s">
        <v>7</v>
      </c>
      <c r="N4" s="18" t="s">
        <v>14</v>
      </c>
      <c r="O4" s="19" t="s">
        <v>13</v>
      </c>
      <c r="P4" s="18" t="s">
        <v>14</v>
      </c>
      <c r="Q4" s="12" t="s">
        <v>10</v>
      </c>
      <c r="S4" s="34" t="s">
        <v>19</v>
      </c>
    </row>
    <row r="5" spans="1:21" ht="35.1" customHeight="1" x14ac:dyDescent="0.25">
      <c r="A5" s="21">
        <v>1</v>
      </c>
      <c r="B5" s="23" t="s">
        <v>24</v>
      </c>
      <c r="C5" s="8">
        <v>0.3888888888888889</v>
      </c>
      <c r="D5" s="11">
        <f>C5+"02:06:00"</f>
        <v>0.47638888888888892</v>
      </c>
      <c r="E5" s="10">
        <v>0.47222222222222227</v>
      </c>
      <c r="F5" s="24">
        <f t="shared" ref="F5:F9" si="0">G5*86400/60</f>
        <v>-5.9999999999999796</v>
      </c>
      <c r="G5" s="28">
        <f t="shared" ref="G5:G22" si="1">E5-D5</f>
        <v>-4.1666666666666519E-3</v>
      </c>
      <c r="H5" s="17" t="str">
        <f t="shared" ref="H5:H7" si="2">IF(G5&lt;0,"",IF(G5=0,"",MINUTE(I5)))</f>
        <v/>
      </c>
      <c r="I5" s="29" t="e">
        <f t="shared" ref="I5:I7" si="3">E5-E4</f>
        <v>#VALUE!</v>
      </c>
      <c r="J5" s="13"/>
      <c r="K5" s="11">
        <f>C5+"04:21:00"</f>
        <v>0.57013888888888886</v>
      </c>
      <c r="L5" s="15">
        <v>0.55208333333333337</v>
      </c>
      <c r="M5" s="24">
        <f t="shared" ref="M5:M9" si="4">N5*86400/60</f>
        <v>-25.999999999999908</v>
      </c>
      <c r="N5" s="30">
        <f t="shared" ref="N5:N22" si="5">L5-K5</f>
        <v>-1.8055555555555491E-2</v>
      </c>
      <c r="O5" s="17" t="str">
        <f>IF(N5&lt;0,"",IF(N5=0,"",MINUTE(P5)))</f>
        <v/>
      </c>
      <c r="P5" s="28" t="e">
        <f t="shared" ref="P5:P7" si="6">L5-L4</f>
        <v>#VALUE!</v>
      </c>
      <c r="Q5" s="14"/>
      <c r="S5" s="35">
        <f>L5-C5</f>
        <v>0.16319444444444448</v>
      </c>
      <c r="U5" t="s">
        <v>21</v>
      </c>
    </row>
    <row r="6" spans="1:21" ht="35.1" customHeight="1" x14ac:dyDescent="0.25">
      <c r="A6" s="21">
        <f>A5+1</f>
        <v>2</v>
      </c>
      <c r="B6" s="23" t="s">
        <v>25</v>
      </c>
      <c r="C6" s="9">
        <f>C5+(1/144)</f>
        <v>0.39583333333333331</v>
      </c>
      <c r="D6" s="11">
        <f t="shared" ref="D6:D22" si="7">C6+"02:06:00"</f>
        <v>0.48333333333333334</v>
      </c>
      <c r="E6" s="10">
        <v>0.48472222222222222</v>
      </c>
      <c r="F6" s="37">
        <f t="shared" si="0"/>
        <v>1.9999999999999929</v>
      </c>
      <c r="G6" s="29">
        <f t="shared" si="1"/>
        <v>1.388888888888884E-3</v>
      </c>
      <c r="H6" s="38">
        <f t="shared" si="2"/>
        <v>18</v>
      </c>
      <c r="I6" s="29">
        <f t="shared" si="3"/>
        <v>1.2499999999999956E-2</v>
      </c>
      <c r="J6" s="13" t="s">
        <v>17</v>
      </c>
      <c r="K6" s="11">
        <f t="shared" ref="K6:K22" si="8">C6+"04:21:00"</f>
        <v>0.57708333333333328</v>
      </c>
      <c r="L6" s="10">
        <v>0.57708333333333328</v>
      </c>
      <c r="M6" s="25">
        <f t="shared" si="4"/>
        <v>0</v>
      </c>
      <c r="N6" s="31">
        <f t="shared" si="5"/>
        <v>0</v>
      </c>
      <c r="O6" s="17" t="str">
        <f>IF(N6&lt;0,"",IF(N6=0,"",MINUTE(P6)))</f>
        <v/>
      </c>
      <c r="P6" s="29">
        <f t="shared" si="6"/>
        <v>2.4999999999999911E-2</v>
      </c>
      <c r="Q6" s="14"/>
      <c r="S6" s="35">
        <f t="shared" ref="S6:S17" si="9">L6-C6</f>
        <v>0.18124999999999997</v>
      </c>
      <c r="U6" s="40" t="s">
        <v>22</v>
      </c>
    </row>
    <row r="7" spans="1:21" ht="35.1" customHeight="1" x14ac:dyDescent="0.25">
      <c r="A7" s="21">
        <f t="shared" ref="A7:A22" si="10">A6+1</f>
        <v>3</v>
      </c>
      <c r="B7" s="23" t="s">
        <v>26</v>
      </c>
      <c r="C7" s="9">
        <f t="shared" ref="C7:C22" si="11">C6+(1/144)</f>
        <v>0.40277777777777773</v>
      </c>
      <c r="D7" s="11">
        <f t="shared" si="7"/>
        <v>0.49027777777777776</v>
      </c>
      <c r="E7" s="10">
        <v>0.48888888888888887</v>
      </c>
      <c r="F7" s="25">
        <f t="shared" si="0"/>
        <v>-1.9999999999999929</v>
      </c>
      <c r="G7" s="29">
        <f t="shared" si="1"/>
        <v>-1.388888888888884E-3</v>
      </c>
      <c r="H7" s="17" t="str">
        <f t="shared" si="2"/>
        <v/>
      </c>
      <c r="I7" s="29">
        <f t="shared" si="3"/>
        <v>4.1666666666666519E-3</v>
      </c>
      <c r="J7" s="13"/>
      <c r="K7" s="11">
        <f t="shared" si="8"/>
        <v>0.5840277777777777</v>
      </c>
      <c r="L7" s="10">
        <v>0.58194444444444449</v>
      </c>
      <c r="M7" s="44">
        <f t="shared" si="4"/>
        <v>-2.9999999999998295</v>
      </c>
      <c r="N7" s="31">
        <f t="shared" si="5"/>
        <v>-2.0833333333332149E-3</v>
      </c>
      <c r="O7" s="17" t="str">
        <f t="shared" ref="O7:O22" si="12">IF(N7&lt;0,"",IF(N7=0,"",MINUTE(P7)))</f>
        <v/>
      </c>
      <c r="P7" s="29">
        <f t="shared" si="6"/>
        <v>4.8611111111112049E-3</v>
      </c>
      <c r="Q7" s="39"/>
      <c r="S7" s="35">
        <f t="shared" si="9"/>
        <v>0.17916666666666675</v>
      </c>
    </row>
    <row r="8" spans="1:21" ht="35.1" customHeight="1" x14ac:dyDescent="0.25">
      <c r="A8" s="21">
        <f t="shared" si="10"/>
        <v>4</v>
      </c>
      <c r="B8" s="23" t="s">
        <v>27</v>
      </c>
      <c r="C8" s="9">
        <f t="shared" si="11"/>
        <v>0.40972222222222215</v>
      </c>
      <c r="D8" s="11">
        <f t="shared" si="7"/>
        <v>0.49722222222222218</v>
      </c>
      <c r="E8" s="10">
        <v>0.49722222222222223</v>
      </c>
      <c r="F8" s="25">
        <f t="shared" si="0"/>
        <v>0</v>
      </c>
      <c r="G8" s="29">
        <f t="shared" si="1"/>
        <v>0</v>
      </c>
      <c r="H8" s="17" t="str">
        <f>IF(G8&lt;0,"",IF(G8=0,"",MINUTE(I8)))</f>
        <v/>
      </c>
      <c r="I8" s="29">
        <f>E8-E7</f>
        <v>8.3333333333333592E-3</v>
      </c>
      <c r="J8" s="13"/>
      <c r="K8" s="11">
        <f t="shared" si="8"/>
        <v>0.59097222222222212</v>
      </c>
      <c r="L8" s="45" t="s">
        <v>41</v>
      </c>
      <c r="M8" s="44"/>
      <c r="N8" s="31"/>
      <c r="O8" s="17" t="str">
        <f t="shared" si="12"/>
        <v/>
      </c>
      <c r="P8" s="29" t="e">
        <f>L8-L7</f>
        <v>#VALUE!</v>
      </c>
      <c r="Q8" s="39" t="s">
        <v>42</v>
      </c>
      <c r="S8" s="35"/>
    </row>
    <row r="9" spans="1:21" ht="35.1" customHeight="1" x14ac:dyDescent="0.25">
      <c r="A9" s="21">
        <f t="shared" si="10"/>
        <v>5</v>
      </c>
      <c r="B9" s="23" t="s">
        <v>28</v>
      </c>
      <c r="C9" s="9">
        <f t="shared" si="11"/>
        <v>0.41666666666666657</v>
      </c>
      <c r="D9" s="11">
        <f t="shared" si="7"/>
        <v>0.50416666666666654</v>
      </c>
      <c r="E9" s="10">
        <v>0.50347222222222221</v>
      </c>
      <c r="F9" s="25">
        <f t="shared" si="0"/>
        <v>-0.99999999999983658</v>
      </c>
      <c r="G9" s="29">
        <f t="shared" si="1"/>
        <v>-6.9444444444433095E-4</v>
      </c>
      <c r="H9" s="17" t="str">
        <f t="shared" ref="H9:H22" si="13">IF(G9&lt;0,"",IF(G9=0,"",MINUTE(I9)))</f>
        <v/>
      </c>
      <c r="I9" s="29">
        <f t="shared" ref="I9" si="14">E9-E8</f>
        <v>6.2499999999999778E-3</v>
      </c>
      <c r="J9" s="13"/>
      <c r="K9" s="11">
        <f t="shared" si="8"/>
        <v>0.59791666666666654</v>
      </c>
      <c r="L9" s="10">
        <v>0.59097222222222223</v>
      </c>
      <c r="M9" s="44">
        <f t="shared" si="4"/>
        <v>-9.9999999999998046</v>
      </c>
      <c r="N9" s="31">
        <f t="shared" si="5"/>
        <v>-6.9444444444443088E-3</v>
      </c>
      <c r="O9" s="17" t="str">
        <f t="shared" si="12"/>
        <v/>
      </c>
      <c r="P9" s="29" t="e">
        <f t="shared" ref="P9" si="15">L9-L8</f>
        <v>#VALUE!</v>
      </c>
      <c r="Q9" s="14"/>
      <c r="S9" s="35">
        <f t="shared" si="9"/>
        <v>0.17430555555555566</v>
      </c>
    </row>
    <row r="10" spans="1:21" ht="35.1" customHeight="1" x14ac:dyDescent="0.25">
      <c r="A10" s="21">
        <f t="shared" si="10"/>
        <v>6</v>
      </c>
      <c r="B10" s="23" t="s">
        <v>29</v>
      </c>
      <c r="C10" s="8">
        <v>0.43055555555555558</v>
      </c>
      <c r="D10" s="11">
        <f t="shared" si="7"/>
        <v>0.5180555555555556</v>
      </c>
      <c r="E10" s="10">
        <v>0.5180555555555556</v>
      </c>
      <c r="F10" s="25">
        <f t="shared" ref="F10:F14" si="16">G10*86400/60</f>
        <v>0</v>
      </c>
      <c r="G10" s="29">
        <f t="shared" si="1"/>
        <v>0</v>
      </c>
      <c r="H10" s="17" t="str">
        <f t="shared" si="13"/>
        <v/>
      </c>
      <c r="I10" s="29">
        <f t="shared" ref="I10:I14" si="17">E10-E9</f>
        <v>1.4583333333333393E-2</v>
      </c>
      <c r="J10" s="13"/>
      <c r="K10" s="11">
        <f t="shared" si="8"/>
        <v>0.6118055555555556</v>
      </c>
      <c r="L10" s="10">
        <v>0.59722222222222221</v>
      </c>
      <c r="M10" s="44">
        <f t="shared" ref="M10:M14" si="18">N10*86400/60</f>
        <v>-21.000000000000082</v>
      </c>
      <c r="N10" s="31">
        <f t="shared" si="5"/>
        <v>-1.4583333333333393E-2</v>
      </c>
      <c r="O10" s="17" t="str">
        <f t="shared" si="12"/>
        <v/>
      </c>
      <c r="P10" s="29">
        <f t="shared" ref="P10:P14" si="19">L10-L9</f>
        <v>6.2499999999999778E-3</v>
      </c>
      <c r="Q10" s="14"/>
      <c r="S10" s="35">
        <f t="shared" si="9"/>
        <v>0.16666666666666663</v>
      </c>
    </row>
    <row r="11" spans="1:21" ht="35.1" customHeight="1" x14ac:dyDescent="0.25">
      <c r="A11" s="21">
        <f t="shared" si="10"/>
        <v>7</v>
      </c>
      <c r="B11" s="23" t="s">
        <v>30</v>
      </c>
      <c r="C11" s="9">
        <f t="shared" si="11"/>
        <v>0.4375</v>
      </c>
      <c r="D11" s="11">
        <f t="shared" si="7"/>
        <v>0.52500000000000002</v>
      </c>
      <c r="E11" s="10">
        <v>0.52013888888888882</v>
      </c>
      <c r="F11" s="25">
        <f t="shared" si="16"/>
        <v>-7.0000000000001341</v>
      </c>
      <c r="G11" s="29">
        <f t="shared" si="1"/>
        <v>-4.8611111111112049E-3</v>
      </c>
      <c r="H11" s="17" t="str">
        <f t="shared" si="13"/>
        <v/>
      </c>
      <c r="I11" s="29">
        <f t="shared" si="17"/>
        <v>2.0833333333332149E-3</v>
      </c>
      <c r="J11" s="13"/>
      <c r="K11" s="11">
        <f t="shared" si="8"/>
        <v>0.61875000000000002</v>
      </c>
      <c r="L11" s="10">
        <v>0.60763888888888895</v>
      </c>
      <c r="M11" s="44">
        <f t="shared" si="18"/>
        <v>-15.999999999999943</v>
      </c>
      <c r="N11" s="31">
        <f t="shared" si="5"/>
        <v>-1.1111111111111072E-2</v>
      </c>
      <c r="O11" s="17" t="str">
        <f t="shared" si="12"/>
        <v/>
      </c>
      <c r="P11" s="29">
        <f t="shared" si="19"/>
        <v>1.0416666666666741E-2</v>
      </c>
      <c r="Q11" s="39"/>
      <c r="S11" s="35">
        <f t="shared" si="9"/>
        <v>0.17013888888888895</v>
      </c>
    </row>
    <row r="12" spans="1:21" ht="35.1" customHeight="1" x14ac:dyDescent="0.25">
      <c r="A12" s="21">
        <f t="shared" si="10"/>
        <v>8</v>
      </c>
      <c r="B12" s="23" t="s">
        <v>31</v>
      </c>
      <c r="C12" s="9">
        <f t="shared" si="11"/>
        <v>0.44444444444444442</v>
      </c>
      <c r="D12" s="11">
        <f t="shared" si="7"/>
        <v>0.53194444444444444</v>
      </c>
      <c r="E12" s="10">
        <v>0.52777777777777779</v>
      </c>
      <c r="F12" s="25">
        <f t="shared" si="16"/>
        <v>-5.9999999999999796</v>
      </c>
      <c r="G12" s="29">
        <f t="shared" si="1"/>
        <v>-4.1666666666666519E-3</v>
      </c>
      <c r="H12" s="17" t="str">
        <f t="shared" si="13"/>
        <v/>
      </c>
      <c r="I12" s="29">
        <f t="shared" si="17"/>
        <v>7.6388888888889728E-3</v>
      </c>
      <c r="J12" s="13"/>
      <c r="K12" s="11">
        <f t="shared" si="8"/>
        <v>0.62569444444444444</v>
      </c>
      <c r="L12" s="10">
        <v>0.61805555555555558</v>
      </c>
      <c r="M12" s="44">
        <f t="shared" si="18"/>
        <v>-10.999999999999961</v>
      </c>
      <c r="N12" s="31">
        <f t="shared" si="5"/>
        <v>-7.6388888888888618E-3</v>
      </c>
      <c r="O12" s="17" t="str">
        <f t="shared" si="12"/>
        <v/>
      </c>
      <c r="P12" s="29">
        <f t="shared" si="19"/>
        <v>1.041666666666663E-2</v>
      </c>
      <c r="Q12" s="14"/>
      <c r="S12" s="35">
        <f t="shared" si="9"/>
        <v>0.17361111111111116</v>
      </c>
    </row>
    <row r="13" spans="1:21" ht="35.1" customHeight="1" x14ac:dyDescent="0.25">
      <c r="A13" s="21">
        <f t="shared" si="10"/>
        <v>9</v>
      </c>
      <c r="B13" s="23" t="s">
        <v>32</v>
      </c>
      <c r="C13" s="9">
        <f t="shared" si="11"/>
        <v>0.45138888888888884</v>
      </c>
      <c r="D13" s="11">
        <f t="shared" si="7"/>
        <v>0.53888888888888886</v>
      </c>
      <c r="E13" s="10">
        <v>0.53749999999999998</v>
      </c>
      <c r="F13" s="25">
        <f t="shared" si="16"/>
        <v>-1.9999999999999929</v>
      </c>
      <c r="G13" s="29">
        <f t="shared" si="1"/>
        <v>-1.388888888888884E-3</v>
      </c>
      <c r="H13" s="17" t="str">
        <f t="shared" si="13"/>
        <v/>
      </c>
      <c r="I13" s="29">
        <f t="shared" si="17"/>
        <v>9.7222222222221877E-3</v>
      </c>
      <c r="J13" s="13"/>
      <c r="K13" s="11">
        <f t="shared" si="8"/>
        <v>0.63263888888888886</v>
      </c>
      <c r="L13" s="10">
        <v>0.625</v>
      </c>
      <c r="M13" s="44">
        <f t="shared" si="18"/>
        <v>-10.999999999999961</v>
      </c>
      <c r="N13" s="31">
        <f t="shared" si="5"/>
        <v>-7.6388888888888618E-3</v>
      </c>
      <c r="O13" s="17" t="str">
        <f t="shared" si="12"/>
        <v/>
      </c>
      <c r="P13" s="29">
        <f t="shared" si="19"/>
        <v>6.9444444444444198E-3</v>
      </c>
      <c r="Q13" s="14"/>
      <c r="S13" s="35">
        <f t="shared" si="9"/>
        <v>0.17361111111111116</v>
      </c>
    </row>
    <row r="14" spans="1:21" ht="35.1" customHeight="1" x14ac:dyDescent="0.25">
      <c r="A14" s="21">
        <f t="shared" si="10"/>
        <v>10</v>
      </c>
      <c r="B14" s="23" t="s">
        <v>33</v>
      </c>
      <c r="C14" s="9">
        <f t="shared" si="11"/>
        <v>0.45833333333333326</v>
      </c>
      <c r="D14" s="11">
        <f t="shared" si="7"/>
        <v>0.54583333333333328</v>
      </c>
      <c r="E14" s="10">
        <v>0.54305555555555551</v>
      </c>
      <c r="F14" s="44">
        <f t="shared" si="16"/>
        <v>-3.9999999999999858</v>
      </c>
      <c r="G14" s="29">
        <f t="shared" si="1"/>
        <v>-2.7777777777777679E-3</v>
      </c>
      <c r="H14" s="17" t="str">
        <f t="shared" si="13"/>
        <v/>
      </c>
      <c r="I14" s="29">
        <f t="shared" si="17"/>
        <v>5.5555555555555358E-3</v>
      </c>
      <c r="J14" s="13"/>
      <c r="K14" s="11">
        <f t="shared" si="8"/>
        <v>0.63958333333333328</v>
      </c>
      <c r="L14" s="10">
        <v>0.63055555555555554</v>
      </c>
      <c r="M14" s="44">
        <f t="shared" si="18"/>
        <v>-12.999999999999954</v>
      </c>
      <c r="N14" s="31">
        <f t="shared" si="5"/>
        <v>-9.0277777777777457E-3</v>
      </c>
      <c r="O14" s="17" t="str">
        <f t="shared" si="12"/>
        <v/>
      </c>
      <c r="P14" s="29">
        <f t="shared" si="19"/>
        <v>5.5555555555555358E-3</v>
      </c>
      <c r="Q14" s="14"/>
      <c r="S14" s="35">
        <f t="shared" si="9"/>
        <v>0.17222222222222228</v>
      </c>
    </row>
    <row r="15" spans="1:21" ht="35.1" customHeight="1" x14ac:dyDescent="0.25">
      <c r="A15" s="21">
        <f t="shared" si="10"/>
        <v>11</v>
      </c>
      <c r="B15" s="23" t="s">
        <v>34</v>
      </c>
      <c r="C15" s="9">
        <f t="shared" si="11"/>
        <v>0.46527777777777768</v>
      </c>
      <c r="D15" s="11">
        <f t="shared" si="7"/>
        <v>0.5527777777777777</v>
      </c>
      <c r="E15" s="10">
        <v>0.54583333333333328</v>
      </c>
      <c r="F15" s="44">
        <f t="shared" ref="F15:F16" si="20">G15*86400/60</f>
        <v>-9.9999999999999645</v>
      </c>
      <c r="G15" s="29">
        <f t="shared" si="1"/>
        <v>-6.9444444444444198E-3</v>
      </c>
      <c r="H15" s="17" t="str">
        <f t="shared" si="13"/>
        <v/>
      </c>
      <c r="I15" s="29">
        <f t="shared" ref="I15:I16" si="21">E15-E14</f>
        <v>2.7777777777777679E-3</v>
      </c>
      <c r="J15" s="13"/>
      <c r="K15" s="11">
        <f t="shared" si="8"/>
        <v>0.6465277777777777</v>
      </c>
      <c r="L15" s="10">
        <v>0.63888888888888895</v>
      </c>
      <c r="M15" s="44">
        <f t="shared" ref="M15:M16" si="22">N15*86400/60</f>
        <v>-10.999999999999801</v>
      </c>
      <c r="N15" s="31">
        <f t="shared" si="5"/>
        <v>-7.6388888888887507E-3</v>
      </c>
      <c r="O15" s="17" t="str">
        <f t="shared" si="12"/>
        <v/>
      </c>
      <c r="P15" s="29">
        <f t="shared" ref="P15:P19" si="23">L15-L14</f>
        <v>8.3333333333334147E-3</v>
      </c>
      <c r="Q15" s="39"/>
      <c r="S15" s="35">
        <f t="shared" si="9"/>
        <v>0.17361111111111127</v>
      </c>
    </row>
    <row r="16" spans="1:21" ht="35.1" customHeight="1" x14ac:dyDescent="0.25">
      <c r="A16" s="21">
        <f t="shared" si="10"/>
        <v>12</v>
      </c>
      <c r="B16" s="23" t="s">
        <v>35</v>
      </c>
      <c r="C16" s="9">
        <f t="shared" si="11"/>
        <v>0.4722222222222221</v>
      </c>
      <c r="D16" s="11">
        <f t="shared" si="7"/>
        <v>0.55972222222222212</v>
      </c>
      <c r="E16" s="10">
        <v>0.55486111111111114</v>
      </c>
      <c r="F16" s="25">
        <f t="shared" si="20"/>
        <v>-6.9999999999998153</v>
      </c>
      <c r="G16" s="29">
        <f t="shared" si="1"/>
        <v>-4.8611111111109828E-3</v>
      </c>
      <c r="H16" s="17" t="str">
        <f t="shared" si="13"/>
        <v/>
      </c>
      <c r="I16" s="29">
        <f t="shared" si="21"/>
        <v>9.0277777777778567E-3</v>
      </c>
      <c r="J16" s="13"/>
      <c r="K16" s="11">
        <f t="shared" si="8"/>
        <v>0.65347222222222212</v>
      </c>
      <c r="L16" s="10">
        <v>0.64583333333333337</v>
      </c>
      <c r="M16" s="44">
        <f t="shared" si="22"/>
        <v>-10.999999999999801</v>
      </c>
      <c r="N16" s="31">
        <f t="shared" si="5"/>
        <v>-7.6388888888887507E-3</v>
      </c>
      <c r="O16" s="17" t="str">
        <f t="shared" si="12"/>
        <v/>
      </c>
      <c r="P16" s="29">
        <f t="shared" si="23"/>
        <v>6.9444444444444198E-3</v>
      </c>
      <c r="Q16" s="14"/>
      <c r="S16" s="35">
        <f t="shared" si="9"/>
        <v>0.17361111111111127</v>
      </c>
    </row>
    <row r="17" spans="1:21" ht="35.1" customHeight="1" x14ac:dyDescent="0.25">
      <c r="A17" s="21">
        <f t="shared" si="10"/>
        <v>13</v>
      </c>
      <c r="B17" s="23" t="s">
        <v>36</v>
      </c>
      <c r="C17" s="9">
        <f t="shared" si="11"/>
        <v>0.47916666666666652</v>
      </c>
      <c r="D17" s="11">
        <f t="shared" si="7"/>
        <v>0.56666666666666654</v>
      </c>
      <c r="E17" s="10">
        <v>0.5708333333333333</v>
      </c>
      <c r="F17" s="37">
        <f t="shared" ref="F17:F21" si="24">G17*86400/60</f>
        <v>6.0000000000001386</v>
      </c>
      <c r="G17" s="29">
        <f t="shared" si="1"/>
        <v>4.1666666666667629E-3</v>
      </c>
      <c r="H17" s="38">
        <f t="shared" si="13"/>
        <v>23</v>
      </c>
      <c r="I17" s="29">
        <f t="shared" ref="I17:I21" si="25">E17-E16</f>
        <v>1.5972222222222165E-2</v>
      </c>
      <c r="J17" s="13" t="s">
        <v>17</v>
      </c>
      <c r="K17" s="11">
        <f t="shared" si="8"/>
        <v>0.66041666666666654</v>
      </c>
      <c r="L17" s="10">
        <v>0.65</v>
      </c>
      <c r="M17" s="44">
        <f t="shared" ref="M17:M21" si="26">N17*86400/60</f>
        <v>-14.999999999999789</v>
      </c>
      <c r="N17" s="31">
        <f t="shared" si="5"/>
        <v>-1.0416666666666519E-2</v>
      </c>
      <c r="O17" s="17" t="str">
        <f t="shared" si="12"/>
        <v/>
      </c>
      <c r="P17" s="29">
        <f t="shared" si="23"/>
        <v>4.1666666666666519E-3</v>
      </c>
      <c r="Q17" s="14"/>
      <c r="S17" s="35">
        <f t="shared" si="9"/>
        <v>0.1708333333333335</v>
      </c>
    </row>
    <row r="18" spans="1:21" ht="35.1" customHeight="1" x14ac:dyDescent="0.25">
      <c r="A18" s="21">
        <f t="shared" si="10"/>
        <v>14</v>
      </c>
      <c r="B18" s="23" t="s">
        <v>37</v>
      </c>
      <c r="C18" s="9">
        <f t="shared" si="11"/>
        <v>0.48611111111111094</v>
      </c>
      <c r="D18" s="11">
        <f t="shared" si="7"/>
        <v>0.57361111111111096</v>
      </c>
      <c r="E18" s="10">
        <v>0.57430555555555551</v>
      </c>
      <c r="F18" s="37">
        <f t="shared" si="24"/>
        <v>1.0000000000001563</v>
      </c>
      <c r="G18" s="29">
        <f t="shared" si="1"/>
        <v>6.94444444444553E-4</v>
      </c>
      <c r="H18" s="17">
        <f t="shared" si="13"/>
        <v>5</v>
      </c>
      <c r="I18" s="29">
        <f t="shared" si="25"/>
        <v>3.4722222222222099E-3</v>
      </c>
      <c r="J18" s="13"/>
      <c r="K18" s="11">
        <f t="shared" si="8"/>
        <v>0.66736111111111096</v>
      </c>
      <c r="L18" s="10">
        <v>0.65555555555555556</v>
      </c>
      <c r="M18" s="44">
        <f t="shared" si="26"/>
        <v>-16.99999999999978</v>
      </c>
      <c r="N18" s="31">
        <f t="shared" si="5"/>
        <v>-1.1805555555555403E-2</v>
      </c>
      <c r="O18" s="17" t="str">
        <f t="shared" si="12"/>
        <v/>
      </c>
      <c r="P18" s="29">
        <f t="shared" si="23"/>
        <v>5.5555555555555358E-3</v>
      </c>
      <c r="Q18" s="14"/>
      <c r="S18" s="35">
        <f t="shared" ref="S18:S22" si="27">L18-C18</f>
        <v>0.16944444444444462</v>
      </c>
    </row>
    <row r="19" spans="1:21" ht="35.1" customHeight="1" x14ac:dyDescent="0.25">
      <c r="A19" s="21">
        <f t="shared" si="10"/>
        <v>15</v>
      </c>
      <c r="B19" s="23" t="s">
        <v>38</v>
      </c>
      <c r="C19" s="9">
        <f t="shared" si="11"/>
        <v>0.49305555555555536</v>
      </c>
      <c r="D19" s="11">
        <f t="shared" si="7"/>
        <v>0.58055555555555538</v>
      </c>
      <c r="E19" s="10">
        <v>0.5805555555555556</v>
      </c>
      <c r="F19" s="44">
        <f t="shared" si="24"/>
        <v>0</v>
      </c>
      <c r="G19" s="29">
        <f t="shared" si="1"/>
        <v>0</v>
      </c>
      <c r="H19" s="17" t="str">
        <f t="shared" si="13"/>
        <v/>
      </c>
      <c r="I19" s="29">
        <f t="shared" si="25"/>
        <v>6.2500000000000888E-3</v>
      </c>
      <c r="J19" s="13"/>
      <c r="K19" s="11">
        <f t="shared" si="8"/>
        <v>0.67430555555555538</v>
      </c>
      <c r="L19" s="10">
        <v>0.66111111111111109</v>
      </c>
      <c r="M19" s="44">
        <f t="shared" si="26"/>
        <v>-18.999999999999773</v>
      </c>
      <c r="N19" s="31">
        <f t="shared" si="5"/>
        <v>-1.3194444444444287E-2</v>
      </c>
      <c r="O19" s="17" t="str">
        <f t="shared" si="12"/>
        <v/>
      </c>
      <c r="P19" s="29">
        <f t="shared" si="23"/>
        <v>5.5555555555555358E-3</v>
      </c>
      <c r="Q19" s="14"/>
      <c r="S19" s="35">
        <f t="shared" si="27"/>
        <v>0.16805555555555574</v>
      </c>
    </row>
    <row r="20" spans="1:21" ht="35.1" customHeight="1" x14ac:dyDescent="0.25">
      <c r="A20" s="21">
        <f t="shared" si="10"/>
        <v>16</v>
      </c>
      <c r="B20" s="23" t="s">
        <v>39</v>
      </c>
      <c r="C20" s="9">
        <f t="shared" si="11"/>
        <v>0.49999999999999978</v>
      </c>
      <c r="D20" s="11">
        <f t="shared" si="7"/>
        <v>0.5874999999999998</v>
      </c>
      <c r="E20" s="10">
        <v>0.58472222222222225</v>
      </c>
      <c r="F20" s="44">
        <f t="shared" si="24"/>
        <v>-3.999999999999666</v>
      </c>
      <c r="G20" s="29">
        <f t="shared" si="1"/>
        <v>-2.7777777777775459E-3</v>
      </c>
      <c r="H20" s="17" t="str">
        <f t="shared" si="13"/>
        <v/>
      </c>
      <c r="I20" s="29">
        <f t="shared" si="25"/>
        <v>4.1666666666666519E-3</v>
      </c>
      <c r="J20" s="13"/>
      <c r="K20" s="11">
        <f t="shared" si="8"/>
        <v>0.6812499999999998</v>
      </c>
      <c r="L20" s="10">
        <v>0.67013888888888884</v>
      </c>
      <c r="M20" s="44">
        <f t="shared" si="26"/>
        <v>-15.999999999999783</v>
      </c>
      <c r="N20" s="31">
        <f t="shared" si="5"/>
        <v>-1.1111111111110961E-2</v>
      </c>
      <c r="O20" s="17" t="str">
        <f t="shared" si="12"/>
        <v/>
      </c>
      <c r="P20" s="29">
        <f t="shared" ref="P20:P22" si="28">L20-L19</f>
        <v>9.0277777777777457E-3</v>
      </c>
      <c r="Q20" s="39"/>
      <c r="S20" s="35">
        <f t="shared" si="27"/>
        <v>0.17013888888888906</v>
      </c>
    </row>
    <row r="21" spans="1:21" ht="35.1" customHeight="1" x14ac:dyDescent="0.25">
      <c r="A21" s="21">
        <f t="shared" si="10"/>
        <v>17</v>
      </c>
      <c r="B21" s="23" t="s">
        <v>54</v>
      </c>
      <c r="C21" s="9">
        <f t="shared" si="11"/>
        <v>0.5069444444444442</v>
      </c>
      <c r="D21" s="11">
        <f t="shared" si="7"/>
        <v>0.59444444444444422</v>
      </c>
      <c r="E21" s="10">
        <v>0.59027777777777779</v>
      </c>
      <c r="F21" s="25">
        <f t="shared" si="24"/>
        <v>-5.9999999999996589</v>
      </c>
      <c r="G21" s="29">
        <f t="shared" si="1"/>
        <v>-4.1666666666664298E-3</v>
      </c>
      <c r="H21" s="17" t="str">
        <f t="shared" si="13"/>
        <v/>
      </c>
      <c r="I21" s="29">
        <f t="shared" si="25"/>
        <v>5.5555555555555358E-3</v>
      </c>
      <c r="J21" s="13"/>
      <c r="K21" s="11">
        <f t="shared" si="8"/>
        <v>0.68819444444444422</v>
      </c>
      <c r="L21" s="10">
        <v>0.67986111111111114</v>
      </c>
      <c r="M21" s="44">
        <f t="shared" si="26"/>
        <v>-11.999999999999638</v>
      </c>
      <c r="N21" s="31">
        <f t="shared" si="5"/>
        <v>-8.3333333333330817E-3</v>
      </c>
      <c r="O21" s="17" t="str">
        <f t="shared" si="12"/>
        <v/>
      </c>
      <c r="P21" s="29">
        <f t="shared" si="28"/>
        <v>9.7222222222222987E-3</v>
      </c>
      <c r="Q21" s="14"/>
      <c r="S21" s="35">
        <f t="shared" si="27"/>
        <v>0.17291666666666694</v>
      </c>
      <c r="U21" s="40"/>
    </row>
    <row r="22" spans="1:21" ht="35.1" customHeight="1" x14ac:dyDescent="0.25">
      <c r="A22" s="21">
        <f t="shared" si="10"/>
        <v>18</v>
      </c>
      <c r="B22" s="23" t="s">
        <v>40</v>
      </c>
      <c r="C22" s="9">
        <f t="shared" si="11"/>
        <v>0.51388888888888862</v>
      </c>
      <c r="D22" s="11">
        <f t="shared" si="7"/>
        <v>0.60138888888888864</v>
      </c>
      <c r="E22" s="10">
        <v>0.59583333333333333</v>
      </c>
      <c r="F22" s="44">
        <f t="shared" ref="F22" si="29">G22*86400/60</f>
        <v>-7.9999999999996509</v>
      </c>
      <c r="G22" s="29">
        <f t="shared" si="1"/>
        <v>-5.5555555555553138E-3</v>
      </c>
      <c r="H22" s="17" t="str">
        <f t="shared" si="13"/>
        <v/>
      </c>
      <c r="I22" s="29">
        <f t="shared" ref="I22" si="30">E22-E21</f>
        <v>5.5555555555555358E-3</v>
      </c>
      <c r="J22" s="27"/>
      <c r="K22" s="11">
        <f t="shared" si="8"/>
        <v>0.69513888888888864</v>
      </c>
      <c r="L22" s="10">
        <v>0.68472222222222223</v>
      </c>
      <c r="M22" s="44">
        <f t="shared" ref="M22" si="31">N22*86400/60</f>
        <v>-14.999999999999627</v>
      </c>
      <c r="N22" s="31">
        <f t="shared" si="5"/>
        <v>-1.0416666666666408E-2</v>
      </c>
      <c r="O22" s="17" t="str">
        <f t="shared" si="12"/>
        <v/>
      </c>
      <c r="P22" s="29">
        <f t="shared" si="28"/>
        <v>4.8611111111110938E-3</v>
      </c>
      <c r="Q22" s="14"/>
      <c r="S22" s="35">
        <f t="shared" si="27"/>
        <v>0.17083333333333361</v>
      </c>
    </row>
    <row r="23" spans="1:21" ht="39.6" customHeight="1" thickBot="1" x14ac:dyDescent="0.3">
      <c r="A23" s="26"/>
      <c r="B23" s="43" t="s">
        <v>43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</row>
    <row r="24" spans="1:21" ht="23.4" thickBot="1" x14ac:dyDescent="0.45">
      <c r="A24"/>
      <c r="S24" s="36">
        <f>AVERAGE(S5:S23)</f>
        <v>0.17197712418300667</v>
      </c>
      <c r="U24" t="s">
        <v>20</v>
      </c>
    </row>
    <row r="25" spans="1:21" x14ac:dyDescent="0.25">
      <c r="A25"/>
    </row>
    <row r="26" spans="1:21" x14ac:dyDescent="0.25">
      <c r="A26"/>
      <c r="B26" s="42" t="s">
        <v>15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</row>
    <row r="27" spans="1:21" x14ac:dyDescent="0.25">
      <c r="A27"/>
      <c r="B27" t="s">
        <v>11</v>
      </c>
    </row>
    <row r="28" spans="1:21" x14ac:dyDescent="0.25">
      <c r="A28"/>
      <c r="B28" t="s">
        <v>16</v>
      </c>
    </row>
    <row r="29" spans="1:21" x14ac:dyDescent="0.25">
      <c r="A29"/>
    </row>
    <row r="30" spans="1:21" x14ac:dyDescent="0.25">
      <c r="A30"/>
    </row>
    <row r="31" spans="1:21" x14ac:dyDescent="0.25">
      <c r="A31"/>
    </row>
  </sheetData>
  <sheetProtection sheet="1" objects="1" scenarios="1"/>
  <mergeCells count="4">
    <mergeCell ref="A1:O1"/>
    <mergeCell ref="A2:O2"/>
    <mergeCell ref="B26:Q26"/>
    <mergeCell ref="B23:Q2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2"/>
  <sheetViews>
    <sheetView zoomScale="75" zoomScaleNormal="75" workbookViewId="0">
      <selection activeCell="B3" sqref="B3"/>
    </sheetView>
  </sheetViews>
  <sheetFormatPr defaultRowHeight="13.2" x14ac:dyDescent="0.25"/>
  <cols>
    <col min="1" max="1" width="4.5546875" style="20" customWidth="1"/>
    <col min="2" max="2" width="43.6640625" customWidth="1"/>
    <col min="3" max="6" width="9.6640625" customWidth="1"/>
    <col min="7" max="7" width="15.109375" hidden="1" customWidth="1"/>
    <col min="8" max="8" width="10.6640625" customWidth="1"/>
    <col min="9" max="9" width="12.44140625" hidden="1" customWidth="1"/>
    <col min="10" max="10" width="14.33203125" customWidth="1"/>
    <col min="11" max="13" width="9.6640625" customWidth="1"/>
    <col min="14" max="14" width="15.44140625" hidden="1" customWidth="1"/>
    <col min="15" max="15" width="10.6640625" customWidth="1"/>
    <col min="16" max="16" width="14.33203125" hidden="1" customWidth="1"/>
    <col min="17" max="17" width="13.109375" customWidth="1"/>
  </cols>
  <sheetData>
    <row r="1" spans="1:21" ht="17.399999999999999" x14ac:dyDescent="0.3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21" ht="17.399999999999999" x14ac:dyDescent="0.3">
      <c r="A2" s="41" t="s">
        <v>44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21" ht="31.2" customHeight="1" thickBot="1" x14ac:dyDescent="0.3">
      <c r="B3" s="1" t="s">
        <v>1</v>
      </c>
      <c r="O3" s="32" t="s">
        <v>18</v>
      </c>
      <c r="Q3" s="20"/>
      <c r="R3" s="33">
        <v>0.17916666666666667</v>
      </c>
    </row>
    <row r="4" spans="1:21" s="22" customFormat="1" ht="57" customHeight="1" thickBot="1" x14ac:dyDescent="0.3">
      <c r="A4" s="2" t="s">
        <v>2</v>
      </c>
      <c r="B4" s="3" t="s">
        <v>3</v>
      </c>
      <c r="C4" s="4" t="s">
        <v>4</v>
      </c>
      <c r="D4" s="5" t="s">
        <v>5</v>
      </c>
      <c r="E4" s="6" t="s">
        <v>6</v>
      </c>
      <c r="F4" s="16" t="s">
        <v>12</v>
      </c>
      <c r="G4" s="18" t="s">
        <v>14</v>
      </c>
      <c r="H4" s="19" t="s">
        <v>13</v>
      </c>
      <c r="I4" s="18" t="s">
        <v>14</v>
      </c>
      <c r="J4" s="12" t="s">
        <v>10</v>
      </c>
      <c r="K4" s="5" t="s">
        <v>8</v>
      </c>
      <c r="L4" s="6" t="s">
        <v>9</v>
      </c>
      <c r="M4" s="7" t="s">
        <v>7</v>
      </c>
      <c r="N4" s="18" t="s">
        <v>14</v>
      </c>
      <c r="O4" s="19" t="s">
        <v>13</v>
      </c>
      <c r="P4" s="18" t="s">
        <v>14</v>
      </c>
      <c r="Q4" s="12" t="s">
        <v>10</v>
      </c>
      <c r="S4" s="34" t="s">
        <v>19</v>
      </c>
    </row>
    <row r="5" spans="1:21" ht="35.1" customHeight="1" x14ac:dyDescent="0.25">
      <c r="A5" s="21">
        <v>1</v>
      </c>
      <c r="B5" s="23" t="s">
        <v>45</v>
      </c>
      <c r="C5" s="8">
        <v>0.59722222222222221</v>
      </c>
      <c r="D5" s="11">
        <f>C5+"02:06:00"</f>
        <v>0.68472222222222223</v>
      </c>
      <c r="E5" s="10">
        <v>0.67986111111111114</v>
      </c>
      <c r="F5" s="24">
        <f t="shared" ref="F5:F13" si="0">G5*86400/60</f>
        <v>-6.9999999999999751</v>
      </c>
      <c r="G5" s="28">
        <f t="shared" ref="G5:G13" si="1">E5-D5</f>
        <v>-4.8611111111110938E-3</v>
      </c>
      <c r="H5" s="17" t="str">
        <f>IF(G5&lt;0,"",IF(G5=0,"",MINUTE(I5)))</f>
        <v/>
      </c>
      <c r="I5" s="29" t="e">
        <f t="shared" ref="I5:I7" si="2">E5-E4</f>
        <v>#VALUE!</v>
      </c>
      <c r="J5" s="13"/>
      <c r="K5" s="11">
        <f>C5+"04:18:00"</f>
        <v>0.77638888888888891</v>
      </c>
      <c r="L5" s="15">
        <v>0.76041666666666663</v>
      </c>
      <c r="M5" s="24">
        <f t="shared" ref="M5:M13" si="3">N5*86400/60</f>
        <v>-23.000000000000078</v>
      </c>
      <c r="N5" s="30">
        <f t="shared" ref="N5:N13" si="4">L5-K5</f>
        <v>-1.5972222222222276E-2</v>
      </c>
      <c r="O5" s="17" t="str">
        <f>IF(N5&lt;0,"",IF(N5=0,"",MINUTE(P5)))</f>
        <v/>
      </c>
      <c r="P5" s="28" t="e">
        <f t="shared" ref="P5:P7" si="5">L5-L4</f>
        <v>#VALUE!</v>
      </c>
      <c r="Q5" s="14"/>
      <c r="S5" s="35">
        <f>L5-C5</f>
        <v>0.16319444444444442</v>
      </c>
      <c r="U5" t="s">
        <v>21</v>
      </c>
    </row>
    <row r="6" spans="1:21" ht="35.1" customHeight="1" x14ac:dyDescent="0.25">
      <c r="A6" s="21">
        <f>A5+1</f>
        <v>2</v>
      </c>
      <c r="B6" s="23" t="s">
        <v>46</v>
      </c>
      <c r="C6" s="9">
        <v>0.60416666666666663</v>
      </c>
      <c r="D6" s="11">
        <f t="shared" ref="D6:D13" si="6">C6+"02:06:00"</f>
        <v>0.69166666666666665</v>
      </c>
      <c r="E6" s="10">
        <v>0.69236111111111109</v>
      </c>
      <c r="F6" s="37">
        <f t="shared" si="0"/>
        <v>0.99999999999999645</v>
      </c>
      <c r="G6" s="29">
        <f t="shared" si="1"/>
        <v>6.9444444444444198E-4</v>
      </c>
      <c r="H6" s="38">
        <f t="shared" ref="H6:H13" si="7">IF(G6&lt;0,"",IF(G6=0,"",MINUTE(I6)))</f>
        <v>18</v>
      </c>
      <c r="I6" s="29">
        <f t="shared" si="2"/>
        <v>1.2499999999999956E-2</v>
      </c>
      <c r="J6" s="13" t="s">
        <v>17</v>
      </c>
      <c r="K6" s="11">
        <f t="shared" ref="K6:K13" si="8">C6+"04:18:00"</f>
        <v>0.78333333333333333</v>
      </c>
      <c r="L6" s="10">
        <v>0.78263888888888899</v>
      </c>
      <c r="M6" s="25">
        <f t="shared" si="3"/>
        <v>-0.99999999999983658</v>
      </c>
      <c r="N6" s="31">
        <f t="shared" si="4"/>
        <v>-6.9444444444433095E-4</v>
      </c>
      <c r="O6" s="17" t="str">
        <f t="shared" ref="O6:O13" si="9">IF(N6&lt;0,"",IF(N6=0,"",MINUTE(P6)))</f>
        <v/>
      </c>
      <c r="P6" s="29">
        <f t="shared" si="5"/>
        <v>2.2222222222222365E-2</v>
      </c>
      <c r="Q6" s="14"/>
      <c r="S6" s="35">
        <f t="shared" ref="S6:S13" si="10">L6-C6</f>
        <v>0.17847222222222237</v>
      </c>
      <c r="U6" s="40"/>
    </row>
    <row r="7" spans="1:21" ht="35.1" customHeight="1" x14ac:dyDescent="0.25">
      <c r="A7" s="21">
        <f t="shared" ref="A7:A13" si="11">A6+1</f>
        <v>3</v>
      </c>
      <c r="B7" s="23" t="s">
        <v>47</v>
      </c>
      <c r="C7" s="9">
        <v>0.61111111111111105</v>
      </c>
      <c r="D7" s="11">
        <f t="shared" si="6"/>
        <v>0.69861111111111107</v>
      </c>
      <c r="E7" s="10">
        <v>0.69861111111111107</v>
      </c>
      <c r="F7" s="25">
        <f t="shared" si="0"/>
        <v>0</v>
      </c>
      <c r="G7" s="29">
        <f t="shared" si="1"/>
        <v>0</v>
      </c>
      <c r="H7" s="17" t="str">
        <f t="shared" si="7"/>
        <v/>
      </c>
      <c r="I7" s="29">
        <f t="shared" si="2"/>
        <v>6.2499999999999778E-3</v>
      </c>
      <c r="J7" s="13"/>
      <c r="K7" s="11">
        <f t="shared" si="8"/>
        <v>0.79027777777777775</v>
      </c>
      <c r="L7" s="10">
        <v>0.79236111111111107</v>
      </c>
      <c r="M7" s="37">
        <f t="shared" si="3"/>
        <v>2.9999999999999898</v>
      </c>
      <c r="N7" s="31">
        <f t="shared" si="4"/>
        <v>2.0833333333333259E-3</v>
      </c>
      <c r="O7" s="17">
        <f t="shared" si="9"/>
        <v>14</v>
      </c>
      <c r="P7" s="29">
        <f t="shared" si="5"/>
        <v>9.7222222222220767E-3</v>
      </c>
      <c r="Q7" s="39"/>
      <c r="S7" s="35">
        <f t="shared" si="10"/>
        <v>0.18125000000000002</v>
      </c>
    </row>
    <row r="8" spans="1:21" ht="35.1" customHeight="1" x14ac:dyDescent="0.25">
      <c r="A8" s="21">
        <f t="shared" si="11"/>
        <v>4</v>
      </c>
      <c r="B8" s="23" t="s">
        <v>48</v>
      </c>
      <c r="C8" s="9">
        <v>0.61805555555555547</v>
      </c>
      <c r="D8" s="11">
        <f t="shared" si="6"/>
        <v>0.70555555555555549</v>
      </c>
      <c r="E8" s="10">
        <v>0.70486111111111116</v>
      </c>
      <c r="F8" s="25">
        <f t="shared" si="0"/>
        <v>-0.99999999999983658</v>
      </c>
      <c r="G8" s="29">
        <f t="shared" si="1"/>
        <v>-6.9444444444433095E-4</v>
      </c>
      <c r="H8" s="17" t="str">
        <f t="shared" si="7"/>
        <v/>
      </c>
      <c r="I8" s="29">
        <f>E8-E7</f>
        <v>6.2500000000000888E-3</v>
      </c>
      <c r="J8" s="13"/>
      <c r="K8" s="11">
        <f t="shared" si="8"/>
        <v>0.79722222222222217</v>
      </c>
      <c r="L8" s="10">
        <v>0.79999999999999993</v>
      </c>
      <c r="M8" s="37">
        <f t="shared" si="3"/>
        <v>3.9999999999999858</v>
      </c>
      <c r="N8" s="31">
        <f t="shared" si="4"/>
        <v>2.7777777777777679E-3</v>
      </c>
      <c r="O8" s="17">
        <f t="shared" si="9"/>
        <v>11</v>
      </c>
      <c r="P8" s="29">
        <f>L8-L7</f>
        <v>7.6388888888888618E-3</v>
      </c>
      <c r="Q8" s="39"/>
      <c r="S8" s="35">
        <f t="shared" si="10"/>
        <v>0.18194444444444446</v>
      </c>
      <c r="U8" s="40" t="s">
        <v>22</v>
      </c>
    </row>
    <row r="9" spans="1:21" ht="35.1" customHeight="1" x14ac:dyDescent="0.25">
      <c r="A9" s="21">
        <f t="shared" si="11"/>
        <v>5</v>
      </c>
      <c r="B9" s="23" t="s">
        <v>49</v>
      </c>
      <c r="C9" s="9">
        <v>0.62499999999999989</v>
      </c>
      <c r="D9" s="11">
        <f t="shared" si="6"/>
        <v>0.71249999999999991</v>
      </c>
      <c r="E9" s="10">
        <v>0.70972222222222225</v>
      </c>
      <c r="F9" s="25">
        <f t="shared" si="0"/>
        <v>-3.9999999999998255</v>
      </c>
      <c r="G9" s="29">
        <f t="shared" si="1"/>
        <v>-2.7777777777776569E-3</v>
      </c>
      <c r="H9" s="17" t="str">
        <f t="shared" si="7"/>
        <v/>
      </c>
      <c r="I9" s="29">
        <f t="shared" ref="I9:I13" si="12">E9-E8</f>
        <v>4.8611111111110938E-3</v>
      </c>
      <c r="J9" s="13"/>
      <c r="K9" s="11">
        <f t="shared" si="8"/>
        <v>0.80416666666666659</v>
      </c>
      <c r="L9" s="10">
        <v>0.80347222222222225</v>
      </c>
      <c r="M9" s="44">
        <f t="shared" si="3"/>
        <v>-0.99999999999983658</v>
      </c>
      <c r="N9" s="31">
        <f t="shared" si="4"/>
        <v>-6.9444444444433095E-4</v>
      </c>
      <c r="O9" s="17" t="str">
        <f t="shared" si="9"/>
        <v/>
      </c>
      <c r="P9" s="29">
        <f t="shared" ref="P9:P13" si="13">L9-L8</f>
        <v>3.4722222222223209E-3</v>
      </c>
      <c r="Q9" s="14"/>
      <c r="S9" s="35">
        <f t="shared" si="10"/>
        <v>0.17847222222222237</v>
      </c>
    </row>
    <row r="10" spans="1:21" ht="35.1" customHeight="1" x14ac:dyDescent="0.25">
      <c r="A10" s="21">
        <f t="shared" si="11"/>
        <v>6</v>
      </c>
      <c r="B10" s="23" t="s">
        <v>50</v>
      </c>
      <c r="C10" s="8">
        <v>0.63194444444444431</v>
      </c>
      <c r="D10" s="11">
        <f t="shared" si="6"/>
        <v>0.71944444444444433</v>
      </c>
      <c r="E10" s="10">
        <v>0.71875</v>
      </c>
      <c r="F10" s="25">
        <f t="shared" si="0"/>
        <v>-0.99999999999983658</v>
      </c>
      <c r="G10" s="29">
        <f t="shared" si="1"/>
        <v>-6.9444444444433095E-4</v>
      </c>
      <c r="H10" s="17" t="str">
        <f t="shared" si="7"/>
        <v/>
      </c>
      <c r="I10" s="29">
        <f t="shared" si="12"/>
        <v>9.0277777777777457E-3</v>
      </c>
      <c r="J10" s="13"/>
      <c r="K10" s="11">
        <f t="shared" si="8"/>
        <v>0.81111111111111101</v>
      </c>
      <c r="L10" s="10">
        <v>0.80972222222222223</v>
      </c>
      <c r="M10" s="44">
        <f t="shared" si="3"/>
        <v>-1.999999999999833</v>
      </c>
      <c r="N10" s="31">
        <f t="shared" si="4"/>
        <v>-1.3888888888887729E-3</v>
      </c>
      <c r="O10" s="17" t="str">
        <f t="shared" si="9"/>
        <v/>
      </c>
      <c r="P10" s="29">
        <f t="shared" si="13"/>
        <v>6.2499999999999778E-3</v>
      </c>
      <c r="Q10" s="14"/>
      <c r="S10" s="35">
        <f t="shared" si="10"/>
        <v>0.17777777777777792</v>
      </c>
    </row>
    <row r="11" spans="1:21" ht="35.1" customHeight="1" x14ac:dyDescent="0.25">
      <c r="A11" s="21">
        <f t="shared" si="11"/>
        <v>7</v>
      </c>
      <c r="B11" s="23" t="s">
        <v>51</v>
      </c>
      <c r="C11" s="9">
        <v>0.63888888888888873</v>
      </c>
      <c r="D11" s="11">
        <f t="shared" si="6"/>
        <v>0.72638888888888875</v>
      </c>
      <c r="E11" s="10">
        <v>0.72430555555555554</v>
      </c>
      <c r="F11" s="25">
        <f t="shared" si="0"/>
        <v>-2.9999999999998295</v>
      </c>
      <c r="G11" s="29">
        <f t="shared" si="1"/>
        <v>-2.0833333333332149E-3</v>
      </c>
      <c r="H11" s="17" t="str">
        <f t="shared" si="7"/>
        <v/>
      </c>
      <c r="I11" s="29">
        <f t="shared" si="12"/>
        <v>5.5555555555555358E-3</v>
      </c>
      <c r="J11" s="13"/>
      <c r="K11" s="11">
        <f t="shared" si="8"/>
        <v>0.81805555555555542</v>
      </c>
      <c r="L11" s="10">
        <v>0.81527777777777777</v>
      </c>
      <c r="M11" s="44">
        <f t="shared" si="3"/>
        <v>-3.9999999999998255</v>
      </c>
      <c r="N11" s="31">
        <f t="shared" si="4"/>
        <v>-2.7777777777776569E-3</v>
      </c>
      <c r="O11" s="17" t="str">
        <f t="shared" si="9"/>
        <v/>
      </c>
      <c r="P11" s="29">
        <f t="shared" si="13"/>
        <v>5.5555555555555358E-3</v>
      </c>
      <c r="Q11" s="39"/>
      <c r="S11" s="35">
        <f t="shared" si="10"/>
        <v>0.17638888888888904</v>
      </c>
    </row>
    <row r="12" spans="1:21" ht="35.1" customHeight="1" x14ac:dyDescent="0.25">
      <c r="A12" s="21">
        <f t="shared" si="11"/>
        <v>8</v>
      </c>
      <c r="B12" s="23" t="s">
        <v>52</v>
      </c>
      <c r="C12" s="9">
        <v>0.64583333333333315</v>
      </c>
      <c r="D12" s="11">
        <f t="shared" si="6"/>
        <v>0.73333333333333317</v>
      </c>
      <c r="E12" s="10">
        <v>0.73333333333333339</v>
      </c>
      <c r="F12" s="25">
        <f t="shared" si="0"/>
        <v>0</v>
      </c>
      <c r="G12" s="29">
        <f t="shared" si="1"/>
        <v>0</v>
      </c>
      <c r="H12" s="17" t="str">
        <f t="shared" si="7"/>
        <v/>
      </c>
      <c r="I12" s="29">
        <f t="shared" si="12"/>
        <v>9.0277777777778567E-3</v>
      </c>
      <c r="J12" s="13"/>
      <c r="K12" s="11">
        <f t="shared" si="8"/>
        <v>0.82499999999999984</v>
      </c>
      <c r="L12" s="10">
        <v>0.8222222222222223</v>
      </c>
      <c r="M12" s="44">
        <f t="shared" si="3"/>
        <v>-3.999999999999666</v>
      </c>
      <c r="N12" s="31">
        <f t="shared" si="4"/>
        <v>-2.7777777777775459E-3</v>
      </c>
      <c r="O12" s="17" t="str">
        <f t="shared" si="9"/>
        <v/>
      </c>
      <c r="P12" s="29">
        <f t="shared" si="13"/>
        <v>6.9444444444445308E-3</v>
      </c>
      <c r="Q12" s="14"/>
      <c r="S12" s="35">
        <f t="shared" si="10"/>
        <v>0.17638888888888915</v>
      </c>
    </row>
    <row r="13" spans="1:21" ht="35.1" customHeight="1" x14ac:dyDescent="0.25">
      <c r="A13" s="21">
        <f t="shared" si="11"/>
        <v>9</v>
      </c>
      <c r="B13" s="23" t="s">
        <v>53</v>
      </c>
      <c r="C13" s="9">
        <v>0.65277777777777757</v>
      </c>
      <c r="D13" s="11">
        <f t="shared" si="6"/>
        <v>0.74027777777777759</v>
      </c>
      <c r="E13" s="10">
        <v>0.7402777777777777</v>
      </c>
      <c r="F13" s="25">
        <f t="shared" si="0"/>
        <v>0</v>
      </c>
      <c r="G13" s="29">
        <f t="shared" si="1"/>
        <v>0</v>
      </c>
      <c r="H13" s="17" t="str">
        <f t="shared" si="7"/>
        <v/>
      </c>
      <c r="I13" s="29">
        <f t="shared" si="12"/>
        <v>6.9444444444443088E-3</v>
      </c>
      <c r="J13" s="13"/>
      <c r="K13" s="11">
        <f t="shared" si="8"/>
        <v>0.83194444444444426</v>
      </c>
      <c r="L13" s="10">
        <v>0.82916666666666661</v>
      </c>
      <c r="M13" s="44">
        <f t="shared" si="3"/>
        <v>-3.9999999999998255</v>
      </c>
      <c r="N13" s="31">
        <f t="shared" si="4"/>
        <v>-2.7777777777776569E-3</v>
      </c>
      <c r="O13" s="17" t="str">
        <f t="shared" si="9"/>
        <v/>
      </c>
      <c r="P13" s="29">
        <f t="shared" si="13"/>
        <v>6.9444444444443088E-3</v>
      </c>
      <c r="Q13" s="14"/>
      <c r="S13" s="35">
        <f t="shared" si="10"/>
        <v>0.17638888888888904</v>
      </c>
    </row>
    <row r="14" spans="1:21" ht="23.4" customHeight="1" thickBot="1" x14ac:dyDescent="0.3">
      <c r="A14" s="26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</row>
    <row r="15" spans="1:21" ht="23.4" thickBot="1" x14ac:dyDescent="0.45">
      <c r="A15"/>
      <c r="S15" s="36">
        <f>AVERAGE(S5:S14)</f>
        <v>0.17669753086419768</v>
      </c>
      <c r="U15" t="s">
        <v>20</v>
      </c>
    </row>
    <row r="16" spans="1:21" x14ac:dyDescent="0.25">
      <c r="A16"/>
    </row>
    <row r="17" spans="1:17" x14ac:dyDescent="0.25">
      <c r="A17"/>
      <c r="B17" s="42" t="s">
        <v>15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</row>
    <row r="18" spans="1:17" x14ac:dyDescent="0.25">
      <c r="A18"/>
      <c r="B18" t="s">
        <v>11</v>
      </c>
    </row>
    <row r="19" spans="1:17" x14ac:dyDescent="0.25">
      <c r="A19"/>
      <c r="B19" t="s">
        <v>16</v>
      </c>
    </row>
    <row r="20" spans="1:17" x14ac:dyDescent="0.25">
      <c r="A20"/>
    </row>
    <row r="21" spans="1:17" x14ac:dyDescent="0.25">
      <c r="A21"/>
    </row>
    <row r="22" spans="1:17" x14ac:dyDescent="0.25">
      <c r="A22"/>
    </row>
  </sheetData>
  <sheetProtection sheet="1" objects="1" scenarios="1"/>
  <mergeCells count="4">
    <mergeCell ref="A1:O1"/>
    <mergeCell ref="A2:O2"/>
    <mergeCell ref="B14:Q14"/>
    <mergeCell ref="B17:Q17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Протокол 29.06.17</vt:lpstr>
      <vt:lpstr>Протокол 03.07.17</vt:lpstr>
      <vt:lpstr>'Протокол 03.07.17'!Область_печати</vt:lpstr>
      <vt:lpstr>'Протокол 29.06.17'!Область_печати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2017-04-27T14:23:00Z</cp:lastPrinted>
  <dcterms:created xsi:type="dcterms:W3CDTF">2014-08-28T08:12:32Z</dcterms:created>
  <dcterms:modified xsi:type="dcterms:W3CDTF">2017-07-04T09:27:08Z</dcterms:modified>
</cp:coreProperties>
</file>